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1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<sst xmlns="http://schemas.openxmlformats.org/spreadsheetml/2006/main" count="135" uniqueCount="111">
  <si>
    <t>APEX EQUITY HOLDINGS BERHAD</t>
  </si>
  <si>
    <t>(208232 - A)</t>
  </si>
  <si>
    <t>QUARTERLY REPORT</t>
  </si>
  <si>
    <t>The figures have not been audited.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</si>
  <si>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</si>
  <si>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</si>
  <si>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</si>
  <si>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</si>
  <si>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</si>
  <si>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</si>
  <si>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</si>
  <si>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</si>
  <si>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</si>
  <si>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</si>
  <si>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</si>
  <si>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</si>
  <si>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Turnover 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</si>
  <si>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</si>
  <si>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</si>
  <si>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</si>
  <si>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</si>
  <si>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</si>
  <si>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 xml:space="preserve">Operating profit/(loss) before </t>
  </si>
  <si>
    <t>interest on borrowings, depreciation and</t>
  </si>
  <si>
    <t xml:space="preserve">amortisation, exceptional items, income tax, 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</si>
  <si>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</si>
  <si>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</si>
  <si>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</si>
  <si>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</si>
  <si>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</si>
  <si>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</si>
  <si>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</si>
  <si>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</si>
  <si>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</si>
  <si>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</si>
  <si>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 xml:space="preserve">     (f )</t>
  </si>
  <si>
    <t>Share in the results of associated companies</t>
  </si>
  <si>
    <t xml:space="preserve">     (g)</t>
  </si>
  <si>
    <t>Profit/(loss) before taxation, minority interests</t>
  </si>
  <si>
    <t>and extraordinary items</t>
  </si>
  <si>
    <t xml:space="preserve">     (h)</t>
  </si>
  <si>
    <t>Taxation</t>
  </si>
  <si>
    <t xml:space="preserve">     (i )</t>
  </si>
  <si>
    <t xml:space="preserve">(i )   </t>
  </si>
  <si>
    <t>Profit/(loss) after taxation</t>
  </si>
  <si>
    <t>before deducting minority interests</t>
  </si>
  <si>
    <t>(ii)</t>
  </si>
  <si>
    <t>Less minority interests</t>
  </si>
  <si>
    <t xml:space="preserve">     (j )</t>
  </si>
  <si>
    <t>Profit/(loss) after taxation attributable to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</si>
  <si>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</si>
  <si>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</si>
  <si>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</si>
  <si>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</si>
  <si>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</si>
  <si>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</si>
  <si>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     (l )</t>
  </si>
  <si>
    <t xml:space="preserve">Profit/(loss) after taxation and extraordinary </t>
  </si>
  <si>
    <t>items attributable to members of the company</t>
  </si>
  <si>
    <t>3   (a)</t>
  </si>
  <si>
    <t xml:space="preserve">Earnings per share based on 2(j) above after </t>
  </si>
  <si>
    <t xml:space="preserve">deducting any provision for preference </t>
  </si>
  <si>
    <t>dividends, if any:-</t>
  </si>
  <si>
    <t>ordinary shares )  (sen)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</si>
  <si>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</si>
  <si>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</si>
  <si>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</si>
  <si>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</si>
  <si>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</si>
  <si>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</si>
  <si>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31.12.1999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</si>
  <si>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</si>
  <si>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</si>
  <si>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</si>
  <si>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</si>
  <si>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</si>
  <si>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</si>
  <si>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</si>
  <si>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</si>
  <si>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Deposits with financial institutions</t>
  </si>
  <si>
    <t>Cash and Bank Balances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</si>
  <si>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</si>
  <si>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</si>
  <si>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</si>
  <si>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</si>
  <si>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</si>
  <si>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</si>
  <si>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</si>
  <si>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</si>
  <si>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</si>
  <si>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</si>
  <si>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</si>
  <si>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</si>
  <si>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</si>
  <si>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</si>
  <si>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</si>
  <si>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</si>
  <si>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</si>
  <si>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</si>
  <si>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</si>
  <si>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</si>
  <si>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</si>
  <si>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</si>
  <si>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</si>
  <si>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</si>
  <si>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 xml:space="preserve">CONSOLIDATED BALANCE SHEET - 30 SEPTEMBER 2000 </t>
  </si>
  <si>
    <t>30.9.2000</t>
  </si>
  <si>
    <t>Quarterly report on consolidated results for the financial quarter ended 30 September 2000.</t>
  </si>
  <si>
    <t>Fully diluted ( based on 297,501,582</t>
  </si>
  <si>
    <t xml:space="preserve">Note : The comparative earnings per share figures have been restated to reflect the effect of the bonus issue in year 2000 and the adoption of </t>
  </si>
  <si>
    <t xml:space="preserve">             MASB 13 which becomes operative from 1 January 2000.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</si>
</sst>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9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4" xfId="0" applyNumberFormat="1" applyFont="1" applyBorder="1" applyAlignment="1">
      <alignment horizontal="centerContinuous"/>
    </xf>
    <xf numFmtId="14" fontId="1" fillId="0" borderId="15" xfId="0" applyNumberFormat="1" applyFont="1" applyBorder="1" applyAlignment="1">
      <alignment horizontal="centerContinuous"/>
    </xf>
    <xf numFmtId="173" fontId="0" fillId="0" borderId="1" xfId="0" applyNumberFormat="1" applyBorder="1" applyAlignment="1">
      <alignment/>
    </xf>
    <xf numFmtId="173" fontId="0" fillId="0" borderId="9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14" fontId="1" fillId="0" borderId="20" xfId="0" applyNumberFormat="1" applyFont="1" applyBorder="1" applyAlignment="1">
      <alignment horizontal="centerContinuous"/>
    </xf>
    <xf numFmtId="14" fontId="1" fillId="0" borderId="22" xfId="0" applyNumberFormat="1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3" fontId="0" fillId="0" borderId="25" xfId="15" applyNumberFormat="1" applyFont="1" applyBorder="1" applyAlignment="1">
      <alignment/>
    </xf>
    <xf numFmtId="173" fontId="0" fillId="0" borderId="26" xfId="15" applyNumberForma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0" xfId="15" applyNumberFormat="1" applyBorder="1" applyAlignment="1">
      <alignment/>
    </xf>
    <xf numFmtId="173" fontId="0" fillId="0" borderId="22" xfId="15" applyNumberFormat="1" applyBorder="1" applyAlignment="1">
      <alignment/>
    </xf>
    <xf numFmtId="173" fontId="0" fillId="0" borderId="27" xfId="15" applyNumberFormat="1" applyBorder="1" applyAlignment="1">
      <alignment/>
    </xf>
    <xf numFmtId="0" fontId="0" fillId="0" borderId="28" xfId="0" applyBorder="1" applyAlignment="1">
      <alignment/>
    </xf>
    <xf numFmtId="43" fontId="0" fillId="0" borderId="25" xfId="15" applyNumberFormat="1" applyFon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5" xfId="15" applyNumberFormat="1" applyBorder="1" applyAlignment="1">
      <alignment/>
    </xf>
    <xf numFmtId="43" fontId="0" fillId="0" borderId="29" xfId="15" applyNumberFormat="1" applyFont="1" applyBorder="1" applyAlignment="1">
      <alignment/>
    </xf>
    <xf numFmtId="43" fontId="0" fillId="0" borderId="30" xfId="0" applyNumberForma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75" zoomScaleNormal="75" zoomScaleSheetLayoutView="75" workbookViewId="0" topLeftCell="A74">
      <selection activeCell="D93" sqref="D93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107</v>
      </c>
    </row>
    <row r="9" ht="12.75">
      <c r="A9" t="s">
        <v>3</v>
      </c>
    </row>
    <row r="11" ht="15.75">
      <c r="A11" s="1" t="s">
        <v>4</v>
      </c>
    </row>
    <row r="12" ht="13.5" thickBot="1"/>
    <row r="13" spans="6:9" ht="15">
      <c r="F13" s="49" t="s">
        <v>5</v>
      </c>
      <c r="G13" s="50"/>
      <c r="H13" s="51" t="s">
        <v>6</v>
      </c>
      <c r="I13" s="52"/>
    </row>
    <row r="14" spans="6:9" ht="12.75">
      <c r="F14" s="53" t="s">
        <v>7</v>
      </c>
      <c r="G14" s="32" t="s">
        <v>8</v>
      </c>
      <c r="H14" s="34" t="s">
        <v>7</v>
      </c>
      <c r="I14" s="54" t="s">
        <v>8</v>
      </c>
    </row>
    <row r="15" spans="6:9" ht="12.75">
      <c r="F15" s="53" t="s">
        <v>9</v>
      </c>
      <c r="G15" s="30" t="s">
        <v>10</v>
      </c>
      <c r="H15" s="34" t="s">
        <v>9</v>
      </c>
      <c r="I15" s="55" t="s">
        <v>10</v>
      </c>
    </row>
    <row r="16" spans="6:9" ht="12.75">
      <c r="F16" s="53" t="s">
        <v>11</v>
      </c>
      <c r="G16" s="30" t="s">
        <v>11</v>
      </c>
      <c r="H16" s="34" t="s">
        <v>12</v>
      </c>
      <c r="I16" s="55" t="s">
        <v>13</v>
      </c>
    </row>
    <row r="17" spans="6:9" ht="12.75">
      <c r="F17" s="56">
        <v>36799</v>
      </c>
      <c r="G17" s="44">
        <v>36433</v>
      </c>
      <c r="H17" s="43">
        <v>36799</v>
      </c>
      <c r="I17" s="57">
        <v>36433</v>
      </c>
    </row>
    <row r="18" spans="6:9" ht="13.5" thickBot="1">
      <c r="F18" s="58" t="s">
        <v>14</v>
      </c>
      <c r="G18" s="33" t="s">
        <v>14</v>
      </c>
      <c r="H18" s="26" t="s">
        <v>14</v>
      </c>
      <c r="I18" s="59" t="s">
        <v>14</v>
      </c>
    </row>
    <row r="19" spans="6:9" ht="13.5" thickTop="1">
      <c r="F19" s="60"/>
      <c r="G19" s="6"/>
      <c r="H19" s="31"/>
      <c r="I19" s="61"/>
    </row>
    <row r="20" spans="1:9" ht="12.75">
      <c r="A20" t="s">
        <v>15</v>
      </c>
      <c r="B20" t="s">
        <v>16</v>
      </c>
      <c r="F20" s="62">
        <v>12596</v>
      </c>
      <c r="G20" s="35">
        <v>32893</v>
      </c>
      <c r="H20" s="46">
        <v>85499</v>
      </c>
      <c r="I20" s="63">
        <v>100855</v>
      </c>
    </row>
    <row r="21" spans="6:9" ht="12.75">
      <c r="F21" s="60"/>
      <c r="G21" s="6"/>
      <c r="H21" s="27"/>
      <c r="I21" s="61"/>
    </row>
    <row r="22" spans="1:9" ht="12.75">
      <c r="A22" t="s">
        <v>17</v>
      </c>
      <c r="B22" t="s">
        <v>18</v>
      </c>
      <c r="F22" s="64">
        <v>158</v>
      </c>
      <c r="G22" s="6">
        <v>271</v>
      </c>
      <c r="H22" s="28">
        <v>173</v>
      </c>
      <c r="I22" s="63">
        <v>554</v>
      </c>
    </row>
    <row r="23" spans="6:9" ht="12.75">
      <c r="F23" s="60"/>
      <c r="G23" s="6"/>
      <c r="H23" s="27"/>
      <c r="I23" s="61"/>
    </row>
    <row r="24" spans="1:9" ht="12.75">
      <c r="A24" t="s">
        <v>19</v>
      </c>
      <c r="B24" t="s">
        <v>20</v>
      </c>
      <c r="F24" s="64">
        <v>629</v>
      </c>
      <c r="G24" s="6">
        <v>256</v>
      </c>
      <c r="H24" s="28">
        <v>1241</v>
      </c>
      <c r="I24" s="63">
        <v>5374</v>
      </c>
    </row>
    <row r="25" spans="6:9" ht="12.75">
      <c r="F25" s="60"/>
      <c r="G25" s="6"/>
      <c r="H25" s="27"/>
      <c r="I25" s="61"/>
    </row>
    <row r="26" spans="6:9" ht="12.75">
      <c r="F26" s="60"/>
      <c r="G26" s="6"/>
      <c r="H26" s="27"/>
      <c r="I26" s="61"/>
    </row>
    <row r="27" spans="6:9" ht="12.75">
      <c r="F27" s="60"/>
      <c r="G27" s="6"/>
      <c r="H27" s="27"/>
      <c r="I27" s="61"/>
    </row>
    <row r="28" spans="1:9" ht="12.75">
      <c r="A28" t="s">
        <v>21</v>
      </c>
      <c r="B28" t="s">
        <v>22</v>
      </c>
      <c r="F28" s="64"/>
      <c r="G28" s="6"/>
      <c r="H28" s="28"/>
      <c r="I28" s="61"/>
    </row>
    <row r="29" spans="2:9" ht="12.75">
      <c r="B29" t="s">
        <v>23</v>
      </c>
      <c r="F29" s="64"/>
      <c r="G29" s="6"/>
      <c r="H29" s="28"/>
      <c r="I29" s="61"/>
    </row>
    <row r="30" spans="2:9" ht="12.75">
      <c r="B30" t="s">
        <v>24</v>
      </c>
      <c r="F30" s="64"/>
      <c r="G30" s="6"/>
      <c r="H30" s="28"/>
      <c r="I30" s="61"/>
    </row>
    <row r="31" spans="2:9" ht="12.75">
      <c r="B31" t="s">
        <v>25</v>
      </c>
      <c r="F31" s="65">
        <f>F47+F34+F37</f>
        <v>6627</v>
      </c>
      <c r="G31" s="36">
        <f>G47+G34+G37</f>
        <v>13107</v>
      </c>
      <c r="H31" s="28">
        <f>H47+H34+H37</f>
        <v>51949</v>
      </c>
      <c r="I31" s="66">
        <f>I34+I37+I40+I47</f>
        <v>51702</v>
      </c>
    </row>
    <row r="32" spans="6:9" ht="12.75">
      <c r="F32" s="64"/>
      <c r="G32" s="6"/>
      <c r="H32" s="28"/>
      <c r="I32" s="63"/>
    </row>
    <row r="33" spans="6:9" ht="12.75">
      <c r="F33" s="64"/>
      <c r="G33" s="6"/>
      <c r="H33" s="28"/>
      <c r="I33" s="63"/>
    </row>
    <row r="34" spans="1:9" ht="12.75">
      <c r="A34" t="s">
        <v>17</v>
      </c>
      <c r="B34" t="s">
        <v>26</v>
      </c>
      <c r="F34" s="64">
        <v>1526</v>
      </c>
      <c r="G34" s="35">
        <v>1253</v>
      </c>
      <c r="H34" s="28">
        <v>4924</v>
      </c>
      <c r="I34" s="63">
        <v>3708</v>
      </c>
    </row>
    <row r="35" spans="6:9" ht="12.75">
      <c r="F35" s="64"/>
      <c r="G35" s="6"/>
      <c r="H35" s="28"/>
      <c r="I35" s="63"/>
    </row>
    <row r="36" spans="6:9" ht="12.75">
      <c r="F36" s="64"/>
      <c r="G36" s="6"/>
      <c r="H36" s="28"/>
      <c r="I36" s="63"/>
    </row>
    <row r="37" spans="1:9" ht="12.75">
      <c r="A37" t="s">
        <v>19</v>
      </c>
      <c r="B37" t="s">
        <v>27</v>
      </c>
      <c r="F37" s="64">
        <v>553</v>
      </c>
      <c r="G37" s="6">
        <v>418</v>
      </c>
      <c r="H37" s="28">
        <v>1640</v>
      </c>
      <c r="I37" s="63">
        <v>1251</v>
      </c>
    </row>
    <row r="38" spans="6:9" ht="12.75">
      <c r="F38" s="64"/>
      <c r="G38" s="6"/>
      <c r="H38" s="28"/>
      <c r="I38" s="63"/>
    </row>
    <row r="39" spans="6:9" ht="12.75">
      <c r="F39" s="64"/>
      <c r="G39" s="6"/>
      <c r="H39" s="28"/>
      <c r="I39" s="63"/>
    </row>
    <row r="40" spans="1:9" ht="12.75">
      <c r="A40" t="s">
        <v>28</v>
      </c>
      <c r="B40" t="s">
        <v>29</v>
      </c>
      <c r="F40" s="64">
        <v>0</v>
      </c>
      <c r="G40" s="35">
        <v>0</v>
      </c>
      <c r="H40" s="28">
        <v>0</v>
      </c>
      <c r="I40" s="63">
        <v>0</v>
      </c>
    </row>
    <row r="41" spans="6:9" ht="12.75">
      <c r="F41" s="64"/>
      <c r="G41" s="6"/>
      <c r="H41" s="28"/>
      <c r="I41" s="63"/>
    </row>
    <row r="42" spans="6:9" ht="12.75" customHeight="1">
      <c r="F42" s="64"/>
      <c r="G42" s="6"/>
      <c r="H42" s="28"/>
      <c r="I42" s="63"/>
    </row>
    <row r="43" spans="1:9" ht="12.75" customHeight="1">
      <c r="A43" t="s">
        <v>30</v>
      </c>
      <c r="B43" t="s">
        <v>31</v>
      </c>
      <c r="F43" s="64"/>
      <c r="G43" s="6"/>
      <c r="H43" s="28"/>
      <c r="I43" s="63"/>
    </row>
    <row r="44" spans="2:9" ht="12.75">
      <c r="B44" t="s">
        <v>23</v>
      </c>
      <c r="F44" s="64"/>
      <c r="G44" s="6"/>
      <c r="H44" s="28"/>
      <c r="I44" s="63"/>
    </row>
    <row r="45" spans="2:9" ht="12.75">
      <c r="B45" t="s">
        <v>32</v>
      </c>
      <c r="F45" s="64"/>
      <c r="G45" s="6"/>
      <c r="H45" s="28"/>
      <c r="I45" s="63"/>
    </row>
    <row r="46" spans="2:9" ht="12.75">
      <c r="B46" t="s">
        <v>33</v>
      </c>
      <c r="F46" s="64"/>
      <c r="G46" s="6"/>
      <c r="H46" s="28"/>
      <c r="I46" s="63"/>
    </row>
    <row r="47" spans="2:9" ht="12.75">
      <c r="B47" t="s">
        <v>34</v>
      </c>
      <c r="F47" s="64">
        <v>4548</v>
      </c>
      <c r="G47" s="35">
        <v>11436</v>
      </c>
      <c r="H47" s="28">
        <v>45385</v>
      </c>
      <c r="I47" s="63">
        <v>46743</v>
      </c>
    </row>
    <row r="48" spans="6:9" ht="12.75">
      <c r="F48" s="64"/>
      <c r="G48" s="6"/>
      <c r="H48" s="28"/>
      <c r="I48" s="63"/>
    </row>
    <row r="49" spans="6:9" ht="12.75">
      <c r="F49" s="64"/>
      <c r="G49" s="6"/>
      <c r="H49" s="28"/>
      <c r="I49" s="63"/>
    </row>
    <row r="50" spans="1:9" ht="12.75">
      <c r="A50" t="s">
        <v>35</v>
      </c>
      <c r="B50" t="s">
        <v>36</v>
      </c>
      <c r="F50" s="64">
        <v>0</v>
      </c>
      <c r="G50" s="35">
        <v>0</v>
      </c>
      <c r="H50" s="28">
        <v>0</v>
      </c>
      <c r="I50" s="63">
        <v>0</v>
      </c>
    </row>
    <row r="51" spans="6:9" ht="12.75">
      <c r="F51" s="64"/>
      <c r="G51" s="6"/>
      <c r="H51" s="28"/>
      <c r="I51" s="63"/>
    </row>
    <row r="52" spans="6:9" ht="12.75">
      <c r="F52" s="64"/>
      <c r="G52" s="6"/>
      <c r="H52" s="28"/>
      <c r="I52" s="63"/>
    </row>
    <row r="53" spans="1:9" ht="12.75">
      <c r="A53" t="s">
        <v>37</v>
      </c>
      <c r="B53" t="s">
        <v>38</v>
      </c>
      <c r="F53" s="64"/>
      <c r="G53" s="6"/>
      <c r="H53" s="28"/>
      <c r="I53" s="63"/>
    </row>
    <row r="54" spans="2:9" ht="12.75">
      <c r="B54" t="s">
        <v>39</v>
      </c>
      <c r="F54" s="64">
        <f>+F47+F50</f>
        <v>4548</v>
      </c>
      <c r="G54" s="45">
        <f>G47+G50</f>
        <v>11436</v>
      </c>
      <c r="H54" s="28">
        <f>+H47+H50</f>
        <v>45385</v>
      </c>
      <c r="I54" s="63">
        <f>SUM(I47:I50)</f>
        <v>46743</v>
      </c>
    </row>
    <row r="55" spans="6:9" ht="12.75">
      <c r="F55" s="64"/>
      <c r="G55" s="6"/>
      <c r="H55" s="28"/>
      <c r="I55" s="63"/>
    </row>
    <row r="56" spans="6:9" ht="12.75">
      <c r="F56" s="64"/>
      <c r="G56" s="6"/>
      <c r="H56" s="28"/>
      <c r="I56" s="63"/>
    </row>
    <row r="57" spans="1:9" ht="12.75">
      <c r="A57" t="s">
        <v>40</v>
      </c>
      <c r="B57" t="s">
        <v>41</v>
      </c>
      <c r="F57" s="64">
        <v>-2405</v>
      </c>
      <c r="G57" s="35">
        <v>0</v>
      </c>
      <c r="H57" s="28">
        <v>-14666</v>
      </c>
      <c r="I57" s="63">
        <v>0</v>
      </c>
    </row>
    <row r="58" spans="6:9" ht="12.75">
      <c r="F58" s="64"/>
      <c r="G58" s="6"/>
      <c r="H58" s="28"/>
      <c r="I58" s="63"/>
    </row>
    <row r="59" spans="6:9" ht="12.75">
      <c r="F59" s="64"/>
      <c r="G59" s="6"/>
      <c r="H59" s="28"/>
      <c r="I59" s="63"/>
    </row>
    <row r="60" spans="1:9" ht="12.75">
      <c r="A60" t="s">
        <v>42</v>
      </c>
      <c r="B60" t="s">
        <v>43</v>
      </c>
      <c r="C60" t="s">
        <v>44</v>
      </c>
      <c r="F60" s="64"/>
      <c r="G60" s="6"/>
      <c r="H60" s="28"/>
      <c r="I60" s="63"/>
    </row>
    <row r="61" spans="3:9" ht="12.75">
      <c r="C61" t="s">
        <v>45</v>
      </c>
      <c r="F61" s="64">
        <f>SUM(F54:F57)</f>
        <v>2143</v>
      </c>
      <c r="G61" s="45">
        <f>G54+G57</f>
        <v>11436</v>
      </c>
      <c r="H61" s="28">
        <f>SUM(H54:H57)</f>
        <v>30719</v>
      </c>
      <c r="I61" s="63">
        <f>SUM(I54:I57)</f>
        <v>46743</v>
      </c>
    </row>
    <row r="62" spans="6:9" ht="12.75">
      <c r="F62" s="64"/>
      <c r="G62" s="6"/>
      <c r="H62" s="28"/>
      <c r="I62" s="63"/>
    </row>
    <row r="63" spans="2:9" ht="12.75">
      <c r="B63" t="s">
        <v>46</v>
      </c>
      <c r="C63" t="s">
        <v>47</v>
      </c>
      <c r="F63" s="64">
        <v>-668</v>
      </c>
      <c r="G63" s="35">
        <v>-2388</v>
      </c>
      <c r="H63" s="28">
        <v>-7965</v>
      </c>
      <c r="I63" s="63">
        <v>-10502</v>
      </c>
    </row>
    <row r="64" spans="6:9" ht="12.75">
      <c r="F64" s="64"/>
      <c r="G64" s="6"/>
      <c r="H64" s="28"/>
      <c r="I64" s="63"/>
    </row>
    <row r="65" spans="6:9" ht="12.75">
      <c r="F65" s="64"/>
      <c r="G65" s="6"/>
      <c r="H65" s="28"/>
      <c r="I65" s="63"/>
    </row>
    <row r="66" spans="1:9" ht="12.75">
      <c r="A66" t="s">
        <v>48</v>
      </c>
      <c r="B66" t="s">
        <v>49</v>
      </c>
      <c r="F66" s="64"/>
      <c r="G66" s="6"/>
      <c r="H66" s="28"/>
      <c r="I66" s="63"/>
    </row>
    <row r="67" spans="2:9" ht="12.75">
      <c r="B67" t="s">
        <v>50</v>
      </c>
      <c r="F67" s="64">
        <f>+F61+F63</f>
        <v>1475</v>
      </c>
      <c r="G67" s="45">
        <f>G61+G63</f>
        <v>9048</v>
      </c>
      <c r="H67" s="28">
        <f>+H61+H63</f>
        <v>22754</v>
      </c>
      <c r="I67" s="63">
        <f>SUM(I61:I63)</f>
        <v>36241</v>
      </c>
    </row>
    <row r="68" spans="6:9" ht="13.5" thickBot="1">
      <c r="F68" s="67"/>
      <c r="G68" s="7"/>
      <c r="H68" s="29"/>
      <c r="I68" s="68"/>
    </row>
    <row r="69" spans="6:9" ht="13.5" thickTop="1">
      <c r="F69" s="64"/>
      <c r="G69" s="6"/>
      <c r="H69" s="28"/>
      <c r="I69" s="61"/>
    </row>
    <row r="70" spans="1:9" ht="12.75">
      <c r="A70" t="s">
        <v>51</v>
      </c>
      <c r="B70" t="s">
        <v>52</v>
      </c>
      <c r="C70" t="s">
        <v>53</v>
      </c>
      <c r="F70" s="64">
        <v>0</v>
      </c>
      <c r="G70" s="35">
        <v>0</v>
      </c>
      <c r="H70" s="28">
        <v>0</v>
      </c>
      <c r="I70" s="63">
        <v>0</v>
      </c>
    </row>
    <row r="71" spans="6:9" ht="12.75">
      <c r="F71" s="64"/>
      <c r="G71" s="35"/>
      <c r="H71" s="28"/>
      <c r="I71" s="63"/>
    </row>
    <row r="72" spans="2:9" ht="12.75">
      <c r="B72" t="s">
        <v>46</v>
      </c>
      <c r="C72" t="s">
        <v>47</v>
      </c>
      <c r="F72" s="64">
        <v>0</v>
      </c>
      <c r="G72" s="35">
        <v>0</v>
      </c>
      <c r="H72" s="28">
        <v>0</v>
      </c>
      <c r="I72" s="63">
        <v>0</v>
      </c>
    </row>
    <row r="73" spans="6:9" ht="12.75">
      <c r="F73" s="64"/>
      <c r="G73" s="35"/>
      <c r="H73" s="28"/>
      <c r="I73" s="63"/>
    </row>
    <row r="74" spans="2:9" ht="12.75">
      <c r="B74" t="s">
        <v>54</v>
      </c>
      <c r="C74" t="s">
        <v>55</v>
      </c>
      <c r="F74" s="64"/>
      <c r="G74" s="35"/>
      <c r="H74" s="28"/>
      <c r="I74" s="63"/>
    </row>
    <row r="75" spans="3:9" ht="12.75">
      <c r="C75" t="s">
        <v>50</v>
      </c>
      <c r="F75" s="64">
        <v>0</v>
      </c>
      <c r="G75" s="35">
        <f>SUM(G70:G73)</f>
        <v>0</v>
      </c>
      <c r="H75" s="28">
        <v>0</v>
      </c>
      <c r="I75" s="63">
        <f>SUM(I70:I73)</f>
        <v>0</v>
      </c>
    </row>
    <row r="76" spans="6:9" ht="12.75">
      <c r="F76" s="64"/>
      <c r="G76" s="6"/>
      <c r="H76" s="28"/>
      <c r="I76" s="61"/>
    </row>
    <row r="77" spans="6:9" ht="12.75">
      <c r="F77" s="64"/>
      <c r="G77" s="6"/>
      <c r="H77" s="28"/>
      <c r="I77" s="61"/>
    </row>
    <row r="78" spans="1:9" ht="12.75">
      <c r="A78" t="s">
        <v>56</v>
      </c>
      <c r="B78" t="s">
        <v>57</v>
      </c>
      <c r="F78" s="64"/>
      <c r="G78" s="6"/>
      <c r="H78" s="28"/>
      <c r="I78" s="61"/>
    </row>
    <row r="79" spans="2:9" ht="12.75">
      <c r="B79" t="s">
        <v>58</v>
      </c>
      <c r="F79" s="64">
        <f>+F67+F75</f>
        <v>1475</v>
      </c>
      <c r="G79" s="45">
        <f>G67+G75</f>
        <v>9048</v>
      </c>
      <c r="H79" s="28">
        <f>+H67+H75</f>
        <v>22754</v>
      </c>
      <c r="I79" s="63">
        <f>I67+I75</f>
        <v>36241</v>
      </c>
    </row>
    <row r="80" spans="6:9" ht="12.75">
      <c r="F80" s="64"/>
      <c r="G80" s="6"/>
      <c r="H80" s="17"/>
      <c r="I80" s="61"/>
    </row>
    <row r="81" spans="6:9" ht="12.75">
      <c r="F81" s="64"/>
      <c r="G81" s="6"/>
      <c r="H81" s="17"/>
      <c r="I81" s="61"/>
    </row>
    <row r="82" spans="6:9" ht="12.75">
      <c r="F82" s="64"/>
      <c r="G82" s="6"/>
      <c r="H82" s="17"/>
      <c r="I82" s="61"/>
    </row>
    <row r="83" spans="1:9" ht="12.75">
      <c r="A83" t="s">
        <v>59</v>
      </c>
      <c r="B83" t="s">
        <v>60</v>
      </c>
      <c r="F83" s="64"/>
      <c r="G83" s="6"/>
      <c r="H83" s="17"/>
      <c r="I83" s="61"/>
    </row>
    <row r="84" spans="2:9" ht="12.75">
      <c r="B84" t="s">
        <v>61</v>
      </c>
      <c r="F84" s="64"/>
      <c r="G84" s="6"/>
      <c r="H84" s="17"/>
      <c r="I84" s="61"/>
    </row>
    <row r="85" spans="2:9" ht="12.75">
      <c r="B85" t="s">
        <v>62</v>
      </c>
      <c r="F85" s="64"/>
      <c r="G85" s="6"/>
      <c r="H85" s="17"/>
      <c r="I85" s="61"/>
    </row>
    <row r="86" spans="6:9" ht="12.75">
      <c r="F86" s="64"/>
      <c r="G86" s="6"/>
      <c r="H86" s="17"/>
      <c r="I86" s="61"/>
    </row>
    <row r="87" spans="2:9" ht="12.75">
      <c r="B87" t="s">
        <v>52</v>
      </c>
      <c r="C87" t="s">
        <v>104</v>
      </c>
      <c r="F87" s="64"/>
      <c r="G87" s="6"/>
      <c r="H87" s="17"/>
      <c r="I87" s="61"/>
    </row>
    <row r="88" spans="3:9" ht="12.75">
      <c r="C88" t="s">
        <v>63</v>
      </c>
      <c r="F88" s="69">
        <v>0.69</v>
      </c>
      <c r="G88" s="39">
        <f>8.47/2</f>
        <v>4.235</v>
      </c>
      <c r="H88" s="47">
        <v>10.65</v>
      </c>
      <c r="I88" s="70">
        <f>33.94/2</f>
        <v>16.97</v>
      </c>
    </row>
    <row r="89" spans="6:9" ht="12.75">
      <c r="F89" s="71"/>
      <c r="G89" s="39"/>
      <c r="H89" s="38"/>
      <c r="I89" s="70"/>
    </row>
    <row r="90" spans="2:9" ht="12.75">
      <c r="B90" t="s">
        <v>46</v>
      </c>
      <c r="C90" t="s">
        <v>108</v>
      </c>
      <c r="F90" s="71"/>
      <c r="G90" s="39"/>
      <c r="H90" s="38"/>
      <c r="I90" s="70"/>
    </row>
    <row r="91" spans="3:9" ht="13.5" thickBot="1">
      <c r="C91" t="s">
        <v>63</v>
      </c>
      <c r="F91" s="72">
        <v>0.5</v>
      </c>
      <c r="G91" s="73">
        <v>3.04</v>
      </c>
      <c r="H91" s="74">
        <v>7.65</v>
      </c>
      <c r="I91" s="75">
        <v>12.18</v>
      </c>
    </row>
    <row r="93" ht="12.75">
      <c r="C93" s="48"/>
    </row>
    <row r="94" ht="12.75">
      <c r="C94" t="s">
        <v>109</v>
      </c>
    </row>
    <row r="95" ht="12.75">
      <c r="C95" t="s">
        <v>110</v>
      </c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54">
      <selection activeCell="B95" sqref="B95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2.8515625" style="10" customWidth="1"/>
  </cols>
  <sheetData>
    <row r="1" ht="15.75">
      <c r="A1" s="9" t="s">
        <v>64</v>
      </c>
    </row>
    <row r="2" ht="15.75">
      <c r="A2" s="1" t="s">
        <v>105</v>
      </c>
    </row>
    <row r="4" spans="7:12" ht="12.75">
      <c r="G4" s="4"/>
      <c r="H4" s="20" t="s">
        <v>65</v>
      </c>
      <c r="I4" s="4"/>
      <c r="J4" s="4"/>
      <c r="K4" s="11" t="s">
        <v>65</v>
      </c>
      <c r="L4" s="4"/>
    </row>
    <row r="5" spans="7:12" ht="12.75">
      <c r="G5" s="4"/>
      <c r="H5" s="20" t="s">
        <v>66</v>
      </c>
      <c r="I5" s="4"/>
      <c r="J5" s="4"/>
      <c r="K5" s="11" t="s">
        <v>67</v>
      </c>
      <c r="L5" s="4"/>
    </row>
    <row r="6" spans="7:12" ht="12.75">
      <c r="G6" s="4"/>
      <c r="H6" s="20" t="s">
        <v>7</v>
      </c>
      <c r="I6" s="4"/>
      <c r="J6" s="4"/>
      <c r="K6" s="11" t="s">
        <v>68</v>
      </c>
      <c r="L6" s="4"/>
    </row>
    <row r="7" spans="7:12" ht="12.75">
      <c r="G7" s="4"/>
      <c r="H7" s="20" t="s">
        <v>11</v>
      </c>
      <c r="I7" s="4"/>
      <c r="J7" s="4"/>
      <c r="K7" s="11" t="s">
        <v>69</v>
      </c>
      <c r="L7" s="4"/>
    </row>
    <row r="8" spans="7:12" ht="12.75">
      <c r="G8" s="4"/>
      <c r="H8" s="20" t="s">
        <v>106</v>
      </c>
      <c r="I8" s="4"/>
      <c r="J8" s="4"/>
      <c r="K8" s="20" t="s">
        <v>70</v>
      </c>
      <c r="L8" s="4"/>
    </row>
    <row r="9" spans="7:12" ht="12.75">
      <c r="G9" s="4"/>
      <c r="H9" s="21" t="s">
        <v>14</v>
      </c>
      <c r="I9" s="4"/>
      <c r="J9" s="4"/>
      <c r="K9" s="15" t="s">
        <v>14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71</v>
      </c>
      <c r="G11" s="4"/>
      <c r="H11" s="40">
        <v>31823</v>
      </c>
      <c r="I11" s="4"/>
      <c r="J11" s="4"/>
      <c r="K11" s="12">
        <v>31342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72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73</v>
      </c>
      <c r="G15" s="4"/>
      <c r="H15" s="12">
        <f>8371+87284+619</f>
        <v>96274</v>
      </c>
      <c r="I15" s="4"/>
      <c r="J15" s="4"/>
      <c r="K15" s="12">
        <v>96856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74</v>
      </c>
      <c r="G17" s="4"/>
      <c r="H17" s="12">
        <f>664+128</f>
        <v>792</v>
      </c>
      <c r="I17" s="4"/>
      <c r="J17" s="4"/>
      <c r="K17" s="12">
        <v>1200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75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76</v>
      </c>
      <c r="G22" s="4"/>
      <c r="H22" s="17">
        <f>7320+580</f>
        <v>7900</v>
      </c>
      <c r="I22" s="4"/>
      <c r="J22" s="4"/>
      <c r="K22" s="17">
        <v>7555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77</v>
      </c>
      <c r="G24" s="4"/>
      <c r="H24" s="17">
        <f>144603+253906+160336</f>
        <v>558845</v>
      </c>
      <c r="I24" s="4"/>
      <c r="J24" s="4"/>
      <c r="K24" s="17">
        <f>331942-K26</f>
        <v>322415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78</v>
      </c>
      <c r="G26" s="4"/>
      <c r="H26" s="17">
        <v>16185</v>
      </c>
      <c r="I26" s="4"/>
      <c r="J26" s="4"/>
      <c r="K26" s="17">
        <v>9527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79</v>
      </c>
      <c r="G28" s="4"/>
      <c r="H28" s="17">
        <f>26375+77910</f>
        <v>104285</v>
      </c>
      <c r="I28" s="4"/>
      <c r="J28" s="4"/>
      <c r="K28" s="17">
        <v>61641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80</v>
      </c>
      <c r="G30" s="4"/>
      <c r="H30" s="17">
        <v>6850</v>
      </c>
      <c r="I30" s="4"/>
      <c r="J30" s="4"/>
      <c r="K30" s="17">
        <v>10906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81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694065</v>
      </c>
      <c r="I34" s="4"/>
      <c r="J34" s="4"/>
      <c r="K34" s="18">
        <f>SUM(K22:K30)</f>
        <v>412044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82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83</v>
      </c>
      <c r="G39" s="4"/>
      <c r="H39" s="17">
        <v>18400</v>
      </c>
      <c r="I39" s="4"/>
      <c r="J39" s="4"/>
      <c r="K39" s="17">
        <v>22434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84</v>
      </c>
      <c r="G41" s="4"/>
      <c r="H41" s="17">
        <f>34888+243214</f>
        <v>278102</v>
      </c>
      <c r="I41" s="4"/>
      <c r="J41" s="4"/>
      <c r="K41" s="17">
        <f>55066-K43</f>
        <v>30364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85</v>
      </c>
      <c r="G43" s="4"/>
      <c r="H43" s="37">
        <v>31777</v>
      </c>
      <c r="I43" s="4"/>
      <c r="J43" s="4"/>
      <c r="K43" s="17">
        <v>24702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86</v>
      </c>
      <c r="G45" s="4"/>
      <c r="H45" s="37">
        <f>11081-405</f>
        <v>10676</v>
      </c>
      <c r="I45" s="4"/>
      <c r="J45" s="4"/>
      <c r="K45" s="17">
        <v>1998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87</v>
      </c>
      <c r="G47" s="4"/>
      <c r="H47" s="17">
        <v>0</v>
      </c>
      <c r="I47" s="4"/>
      <c r="J47" s="4"/>
      <c r="K47" s="17">
        <v>7688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338955</v>
      </c>
      <c r="I49" s="4"/>
      <c r="J49" s="4"/>
      <c r="K49" s="18">
        <f>SUM(K39:K47)</f>
        <v>87186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88</v>
      </c>
      <c r="G52" s="4"/>
      <c r="H52" s="16">
        <f>+H34-H49</f>
        <v>355110</v>
      </c>
      <c r="I52" s="16"/>
      <c r="J52" s="16"/>
      <c r="K52" s="16">
        <f>+K34-K49</f>
        <v>324858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483999</v>
      </c>
      <c r="I55" s="4"/>
      <c r="J55" s="4"/>
      <c r="K55" s="14">
        <f>+K11+K15+K17+K52</f>
        <v>454256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89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90</v>
      </c>
      <c r="G60" s="4"/>
      <c r="H60" s="40">
        <v>213563.324</v>
      </c>
      <c r="I60" s="4"/>
      <c r="J60" s="4"/>
      <c r="K60" s="12">
        <v>106782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91</v>
      </c>
      <c r="G62" s="4"/>
      <c r="H62" s="22"/>
      <c r="I62" s="4"/>
      <c r="J62" s="4"/>
      <c r="K62" s="22"/>
      <c r="L62" s="4"/>
    </row>
    <row r="63" spans="2:12" ht="12.75">
      <c r="B63" t="s">
        <v>92</v>
      </c>
      <c r="G63" s="4"/>
      <c r="H63" s="22"/>
      <c r="I63" s="4"/>
      <c r="J63" s="4"/>
      <c r="K63" s="22"/>
      <c r="L63" s="4"/>
    </row>
    <row r="64" spans="3:12" ht="12.75">
      <c r="C64" s="3" t="s">
        <v>93</v>
      </c>
      <c r="G64" s="4"/>
      <c r="H64" s="12">
        <v>10392</v>
      </c>
      <c r="I64" s="4"/>
      <c r="J64" s="4"/>
      <c r="K64" s="12">
        <v>10454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94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95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96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97</v>
      </c>
      <c r="G72" s="4"/>
      <c r="H72" s="12">
        <f>193327-899</f>
        <v>192428</v>
      </c>
      <c r="I72" s="4"/>
      <c r="J72" s="4"/>
      <c r="K72" s="12">
        <f>285043-7688</f>
        <v>277355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98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98</v>
      </c>
      <c r="G76" s="4"/>
      <c r="H76" s="12">
        <f>128-68</f>
        <v>60</v>
      </c>
      <c r="I76" s="4"/>
      <c r="J76" s="4"/>
      <c r="K76" s="12">
        <f>157-260</f>
        <v>-103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417342.324</v>
      </c>
      <c r="I78" s="4"/>
      <c r="J78" s="4"/>
      <c r="K78" s="13">
        <f>SUM(K60:K77)</f>
        <v>395387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99</v>
      </c>
      <c r="G81" s="4"/>
      <c r="H81" s="12">
        <v>66252</v>
      </c>
      <c r="I81" s="4"/>
      <c r="J81" s="4"/>
      <c r="K81" s="12">
        <v>58464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100</v>
      </c>
      <c r="G83" s="4"/>
      <c r="H83" s="12">
        <v>405</v>
      </c>
      <c r="I83" s="4"/>
      <c r="J83" s="4"/>
      <c r="K83" s="12">
        <v>405</v>
      </c>
      <c r="L83" s="4"/>
    </row>
    <row r="84" spans="7:12" ht="12.75" hidden="1">
      <c r="G84" s="4"/>
      <c r="H84" s="22"/>
      <c r="I84" s="4"/>
      <c r="J84" s="4"/>
      <c r="K84" s="22"/>
      <c r="L84" s="4"/>
    </row>
    <row r="85" spans="1:12" ht="12.75" hidden="1">
      <c r="A85" s="2">
        <v>10</v>
      </c>
      <c r="B85" t="s">
        <v>101</v>
      </c>
      <c r="G85" s="4"/>
      <c r="H85" s="22"/>
      <c r="I85" s="4"/>
      <c r="J85" s="4"/>
      <c r="K85" s="22"/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11</v>
      </c>
      <c r="B87" t="s">
        <v>102</v>
      </c>
      <c r="G87" s="4"/>
      <c r="H87" s="22"/>
      <c r="I87" s="4"/>
      <c r="J87" s="4"/>
      <c r="K87" s="22"/>
      <c r="L87" s="4"/>
    </row>
    <row r="88" spans="1:12" ht="12.75">
      <c r="A88" s="2"/>
      <c r="G88" s="4"/>
      <c r="H88" s="22"/>
      <c r="I88" s="4"/>
      <c r="J88" s="4"/>
      <c r="K88" s="22"/>
      <c r="L88" s="4"/>
    </row>
    <row r="89" spans="1:12" ht="12.75">
      <c r="A89" s="2"/>
      <c r="G89" s="4"/>
      <c r="H89" s="22"/>
      <c r="I89" s="4"/>
      <c r="J89" s="4"/>
      <c r="K89" s="22"/>
      <c r="L89" s="4"/>
    </row>
    <row r="90" spans="7:12" ht="13.5" thickBot="1">
      <c r="G90" s="4"/>
      <c r="H90" s="14">
        <f>+H83+H81+H78</f>
        <v>483999.324</v>
      </c>
      <c r="I90" s="4"/>
      <c r="J90" s="4"/>
      <c r="K90" s="14">
        <f>+K83+K81+K78</f>
        <v>454256</v>
      </c>
      <c r="L90" s="4"/>
    </row>
    <row r="91" spans="7:12" ht="13.5" thickTop="1">
      <c r="G91" s="4"/>
      <c r="H91" s="22"/>
      <c r="I91" s="4"/>
      <c r="J91" s="4"/>
      <c r="K91" s="22"/>
      <c r="L91" s="4"/>
    </row>
    <row r="92" spans="1:12" ht="15">
      <c r="A92" s="2">
        <v>10</v>
      </c>
      <c r="B92" t="s">
        <v>103</v>
      </c>
      <c r="G92" s="4"/>
      <c r="H92" s="41">
        <f>+(H78-H17)/H60</f>
        <v>1.9504768712065936</v>
      </c>
      <c r="I92" s="42"/>
      <c r="J92" s="42"/>
      <c r="K92" s="41">
        <f>+(K78-K17)/K60</f>
        <v>3.6915116779981645</v>
      </c>
      <c r="L92" s="4"/>
    </row>
    <row r="95" spans="2:11" ht="12.75" hidden="1">
      <c r="B95" t="s">
        <v>92</v>
      </c>
      <c r="H95" s="19">
        <f>H55-H90</f>
        <v>-0.32400000002235174</v>
      </c>
      <c r="K95" s="19">
        <f>K55-K90</f>
        <v>0</v>
      </c>
    </row>
    <row r="97" ht="12.75">
      <c r="H97" s="10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IT Division</cp:lastModifiedBy>
  <cp:lastPrinted>2000-11-17T07:06:40Z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